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Diciembre (10Pprinc)/"/>
    </mc:Choice>
  </mc:AlternateContent>
  <xr:revisionPtr revIDLastSave="17" documentId="13_ncr:1_{778C2EFD-34BC-49F7-82F9-90BD7EDDBF24}" xr6:coauthVersionLast="47" xr6:coauthVersionMax="47" xr10:uidLastSave="{A79AE890-00B8-417B-9495-F2061ABC2936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2" l="1"/>
  <c r="O19" i="2"/>
  <c r="O29" i="2"/>
  <c r="N13" i="2"/>
  <c r="N19" i="2"/>
  <c r="N29" i="2"/>
  <c r="L29" i="2"/>
  <c r="M29" i="2"/>
  <c r="K29" i="2"/>
  <c r="I41" i="2" l="1"/>
  <c r="J41" i="2"/>
  <c r="K41" i="2"/>
  <c r="L41" i="2"/>
  <c r="M41" i="2"/>
  <c r="N41" i="2"/>
  <c r="O41" i="2"/>
  <c r="H41" i="2"/>
  <c r="I51" i="2"/>
  <c r="J51" i="2"/>
  <c r="K51" i="2"/>
  <c r="L51" i="2"/>
  <c r="M51" i="2"/>
  <c r="N51" i="2"/>
  <c r="O51" i="2"/>
  <c r="H51" i="2"/>
  <c r="I13" i="2"/>
  <c r="J13" i="2"/>
  <c r="K13" i="2"/>
  <c r="L13" i="2"/>
  <c r="M13" i="2"/>
  <c r="H13" i="2"/>
  <c r="I19" i="2"/>
  <c r="J19" i="2"/>
  <c r="K19" i="2"/>
  <c r="L19" i="2"/>
  <c r="M19" i="2"/>
  <c r="H19" i="2"/>
  <c r="I39" i="2"/>
  <c r="J39" i="2"/>
  <c r="K39" i="2"/>
  <c r="L39" i="2"/>
  <c r="M39" i="2"/>
  <c r="N39" i="2"/>
  <c r="O39" i="2"/>
  <c r="H39" i="2"/>
  <c r="I29" i="2"/>
  <c r="J29" i="2"/>
  <c r="H29" i="2"/>
  <c r="P18" i="2" l="1"/>
  <c r="F51" i="2" l="1"/>
  <c r="F41" i="2"/>
  <c r="F39" i="2"/>
  <c r="F29" i="2"/>
  <c r="F19" i="2"/>
  <c r="F13" i="2"/>
  <c r="G51" i="2"/>
  <c r="F56" i="2" l="1"/>
  <c r="D41" i="2"/>
  <c r="D19" i="2"/>
  <c r="D29" i="2"/>
  <c r="P40" i="2"/>
  <c r="P14" i="2"/>
  <c r="E51" i="2"/>
  <c r="E41" i="2"/>
  <c r="G41" i="2"/>
  <c r="E39" i="2"/>
  <c r="G39" i="2"/>
  <c r="E13" i="2"/>
  <c r="G13" i="2"/>
  <c r="D51" i="2"/>
  <c r="P51" i="2" s="1"/>
  <c r="D39" i="2"/>
  <c r="P39" i="2" s="1"/>
  <c r="D13" i="2"/>
  <c r="P13" i="2" s="1"/>
  <c r="B51" i="2"/>
  <c r="C39" i="2"/>
  <c r="B39" i="2"/>
  <c r="P41" i="2" l="1"/>
  <c r="E19" i="2"/>
  <c r="E29" i="2"/>
  <c r="D56" i="2"/>
  <c r="B41" i="2"/>
  <c r="C41" i="2"/>
  <c r="G19" i="2" l="1"/>
  <c r="E56" i="2"/>
  <c r="G29" i="2"/>
  <c r="P29" i="2" s="1"/>
  <c r="C29" i="2"/>
  <c r="C19" i="2"/>
  <c r="C13" i="2"/>
  <c r="B29" i="2"/>
  <c r="B19" i="2"/>
  <c r="B13" i="2"/>
  <c r="B56" i="2" s="1"/>
  <c r="G56" i="2" l="1"/>
  <c r="P19" i="2"/>
  <c r="P56" i="2" s="1"/>
  <c r="C51" i="2"/>
  <c r="C56" i="2" s="1"/>
  <c r="H56" i="2" l="1"/>
  <c r="I56" i="2"/>
  <c r="J56" i="2" l="1"/>
  <c r="L56" i="2" l="1"/>
  <c r="K56" i="2" l="1"/>
  <c r="M56" i="2"/>
  <c r="N56" i="2" l="1"/>
  <c r="O56" i="2" l="1"/>
  <c r="P50" i="2" l="1"/>
  <c r="P49" i="2"/>
  <c r="P48" i="2" s="1"/>
  <c r="P47" i="2" s="1"/>
  <c r="P46" i="2" s="1"/>
  <c r="P45" i="2" s="1"/>
  <c r="P44" i="2" s="1"/>
  <c r="P43" i="2" s="1"/>
  <c r="P42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<sst xmlns="http://schemas.openxmlformats.org/spreadsheetml/2006/main" count="74" uniqueCount="74">
  <si>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</si>
  <si>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</si>
  <si>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</si>
  <si>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</si>
  <si>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</si>
  <si>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</si>
  <si>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</si>
  <si>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</si>
  <si>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</si>
  <si>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</si>
  <si>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</si>
  <si>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</si>
  <si>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</si>
  <si>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</si>
  <si>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</si>
  <si>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</si>
  <si>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</si>
  <si>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</si>
  <si>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</si>
  <si>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</si>
  <si>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</si>
  <si>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</si>
  <si>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</si>
  <si>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</si>
  <si>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</si>
  <si>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</si>
  <si>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</si>
  <si>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</si>
  <si>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</si>
  <si>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</si>
  <si>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</si>
  <si>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</si>
  <si>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</si>
  <si>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</si>
  <si>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</si>
  <si>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</si>
  <si>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</si>
  <si>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</si>
  <si>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</si>
  <si>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</si>
  <si>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</si>
  <si>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</si>
  <si>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</si>
  <si>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</si>
  <si>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</si>
  <si>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</si>
  <si>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</si>
  <si>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</si>
  <si>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</si>
  <si>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</si>
  <si>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</si>
  <si>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</si>
  <si>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CRISTOBAL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</si>
  <si>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</si>
  <si>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</si>
  <si>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</si>
  <si>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</si>
  <si>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</si>
  <si>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</si>
  <si>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</si>
  <si>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</si>
  <si>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</si>
  <si>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</si>
  <si>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</si>
  <si>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</si>
  <si>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</si>
  <si>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</si>
  <si>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</si>
  <si>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</si>
  <si>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</si>
  <si>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</si>
  <si>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</si>
  <si>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</si>
  <si>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31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</si>
</sst>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43" fontId="0" fillId="5" borderId="0" xfId="1" applyFont="1" applyFill="1"/>
    <xf numFmtId="43" fontId="1" fillId="5" borderId="0" xfId="1" applyFont="1" applyFill="1"/>
    <xf numFmtId="0" fontId="1" fillId="0" borderId="0" xfId="0" applyFont="1"/>
    <xf numFmtId="43" fontId="1" fillId="4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3</xdr:row>
      <xdr:rowOff>1</xdr:rowOff>
    </xdr:from>
    <xdr:to>
      <xdr:col>7</xdr:col>
      <xdr:colOff>66676</xdr:colOff>
      <xdr:row>6</xdr:row>
      <xdr:rowOff>113072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315DF-050F-44C4-BF3B-A9238965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1" y="571501"/>
          <a:ext cx="2266950" cy="10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A68" sqref="A3:P68"/>
    </sheetView>
  </sheetViews>
  <sheetFormatPr baseColWidth="10" defaultColWidth="9.140625" defaultRowHeight="15" x14ac:dyDescent="0.25"/>
  <cols>
    <col min="1" max="1" width="62.5703125" customWidth="1"/>
    <col min="2" max="2" width="19.7109375" customWidth="1"/>
    <col min="3" max="3" width="17.85546875" customWidth="1"/>
    <col min="4" max="5" width="11.5703125" bestFit="1" customWidth="1"/>
    <col min="6" max="6" width="12.5703125" bestFit="1" customWidth="1"/>
    <col min="7" max="7" width="12.5703125" customWidth="1"/>
    <col min="8" max="11" width="12.5703125" bestFit="1" customWidth="1"/>
    <col min="12" max="12" width="13.7109375" bestFit="1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3.85546875" customWidth="1"/>
  </cols>
  <sheetData>
    <row r="6" spans="1:16" ht="41.25" customHeight="1" x14ac:dyDescent="0.25">
      <c r="A6" s="37"/>
      <c r="B6" s="37"/>
      <c r="C6" s="37"/>
      <c r="E6" s="6"/>
    </row>
    <row r="7" spans="1:16" ht="25.5" customHeight="1" x14ac:dyDescent="0.25">
      <c r="A7" s="38" t="s">
        <v>52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8" customHeight="1" x14ac:dyDescent="0.25">
      <c r="A8" s="39" t="s">
        <v>51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x14ac:dyDescent="0.25">
      <c r="A9" s="40" t="s">
        <v>73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31.5" x14ac:dyDescent="0.25">
      <c r="A10" s="4" t="s">
        <v>0</v>
      </c>
      <c r="B10" s="5" t="s">
        <v>48</v>
      </c>
      <c r="C10" s="5" t="s">
        <v>34</v>
      </c>
      <c r="D10" s="41" t="s">
        <v>53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15.75" x14ac:dyDescent="0.25">
      <c r="A11" s="4"/>
      <c r="B11" s="5"/>
      <c r="C11" s="5"/>
      <c r="D11" s="18" t="s">
        <v>54</v>
      </c>
      <c r="E11" s="18" t="s">
        <v>55</v>
      </c>
      <c r="F11" s="18" t="s">
        <v>56</v>
      </c>
      <c r="G11" s="18" t="s">
        <v>57</v>
      </c>
      <c r="H11" s="18" t="s">
        <v>58</v>
      </c>
      <c r="I11" s="18" t="s">
        <v>59</v>
      </c>
      <c r="J11" s="18" t="s">
        <v>60</v>
      </c>
      <c r="K11" s="18" t="s">
        <v>61</v>
      </c>
      <c r="L11" s="18" t="s">
        <v>62</v>
      </c>
      <c r="M11" s="18" t="s">
        <v>63</v>
      </c>
      <c r="N11" s="18" t="s">
        <v>64</v>
      </c>
      <c r="O11" s="18" t="s">
        <v>65</v>
      </c>
      <c r="P11" s="19" t="s">
        <v>66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0" t="s">
        <v>2</v>
      </c>
      <c r="B13" s="21">
        <f>+B14+B15+B16+B17+B18</f>
        <v>8618176</v>
      </c>
      <c r="C13" s="21">
        <f>+C14+C15+C16+C17+C18</f>
        <v>8468176</v>
      </c>
      <c r="D13" s="25">
        <f>SUM(D14:D18)</f>
        <v>335490.77</v>
      </c>
      <c r="E13" s="25">
        <f t="shared" ref="E13:G13" si="0">SUM(E14:E18)</f>
        <v>335490.77</v>
      </c>
      <c r="F13" s="25">
        <f>SUM(F14:F18)</f>
        <v>556263.80999999994</v>
      </c>
      <c r="G13" s="25">
        <f t="shared" si="0"/>
        <v>477531.94</v>
      </c>
      <c r="H13" s="25">
        <f>SUM(H14:H18)</f>
        <v>712031.94</v>
      </c>
      <c r="I13" s="25">
        <f t="shared" ref="I13:O13" si="1">SUM(I14:I18)</f>
        <v>615999.93999999994</v>
      </c>
      <c r="J13" s="25">
        <f t="shared" si="1"/>
        <v>593378.78</v>
      </c>
      <c r="K13" s="25">
        <f t="shared" si="1"/>
        <v>569843.93999999994</v>
      </c>
      <c r="L13" s="25">
        <f t="shared" si="1"/>
        <v>523687.94</v>
      </c>
      <c r="M13" s="25">
        <f t="shared" si="1"/>
        <v>921783.44</v>
      </c>
      <c r="N13" s="25">
        <f>SUM(N14:N18)</f>
        <v>1443854.92</v>
      </c>
      <c r="O13" s="25">
        <f>SUM(O14:O18)</f>
        <v>945615.73</v>
      </c>
      <c r="P13" s="25">
        <f>SUM(D13:O13)</f>
        <v>8030973.9200000018</v>
      </c>
    </row>
    <row r="14" spans="1:16" x14ac:dyDescent="0.25">
      <c r="A14" s="2" t="s">
        <v>3</v>
      </c>
      <c r="B14" s="11">
        <v>6900000</v>
      </c>
      <c r="C14" s="11">
        <v>7000000</v>
      </c>
      <c r="D14" s="14">
        <v>291500</v>
      </c>
      <c r="E14" s="14">
        <v>291500</v>
      </c>
      <c r="F14" s="14">
        <v>490727.04</v>
      </c>
      <c r="G14" s="14">
        <v>414500</v>
      </c>
      <c r="H14" s="14">
        <v>414500</v>
      </c>
      <c r="I14" s="14">
        <v>534500</v>
      </c>
      <c r="J14" s="14">
        <v>518034.84</v>
      </c>
      <c r="K14" s="14">
        <v>494500</v>
      </c>
      <c r="L14" s="14">
        <v>454500</v>
      </c>
      <c r="M14" s="14">
        <v>799500</v>
      </c>
      <c r="N14" s="14">
        <v>1310450.01</v>
      </c>
      <c r="O14" s="14">
        <v>820500</v>
      </c>
      <c r="P14" s="14">
        <f>SUM(D14:O14)</f>
        <v>6834711.8899999997</v>
      </c>
    </row>
    <row r="15" spans="1:16" x14ac:dyDescent="0.25">
      <c r="A15" s="2" t="s">
        <v>4</v>
      </c>
      <c r="B15" s="11">
        <v>500000</v>
      </c>
      <c r="C15" s="11">
        <v>350000</v>
      </c>
      <c r="D15" s="14"/>
      <c r="E15" s="14"/>
      <c r="F15" s="14"/>
      <c r="G15" s="14"/>
      <c r="H15" s="14">
        <v>234500</v>
      </c>
      <c r="I15" s="14"/>
      <c r="J15" s="14"/>
      <c r="K15" s="14"/>
      <c r="L15" s="14"/>
      <c r="M15" s="14"/>
      <c r="N15" s="14"/>
      <c r="O15" s="14"/>
      <c r="P15" s="14"/>
    </row>
    <row r="16" spans="1:16" x14ac:dyDescent="0.25">
      <c r="A16" s="2" t="s">
        <v>35</v>
      </c>
      <c r="B16" s="11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25">
      <c r="A17" s="2" t="s">
        <v>5</v>
      </c>
      <c r="B17" s="11">
        <v>235176</v>
      </c>
      <c r="C17" s="11">
        <v>135176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25">
      <c r="A18" s="2" t="s">
        <v>6</v>
      </c>
      <c r="B18" s="10">
        <v>983000</v>
      </c>
      <c r="C18" s="10">
        <v>983000</v>
      </c>
      <c r="D18" s="14">
        <v>43990.77</v>
      </c>
      <c r="E18" s="14">
        <v>43990.77</v>
      </c>
      <c r="F18" s="14">
        <v>65536.77</v>
      </c>
      <c r="G18" s="14">
        <v>63031.94</v>
      </c>
      <c r="H18" s="14">
        <v>63031.94</v>
      </c>
      <c r="I18" s="14">
        <v>81499.94</v>
      </c>
      <c r="J18" s="14">
        <v>75343.94</v>
      </c>
      <c r="K18" s="14">
        <v>75343.94</v>
      </c>
      <c r="L18" s="14">
        <v>69187.94</v>
      </c>
      <c r="M18" s="14">
        <v>122283.44</v>
      </c>
      <c r="N18" s="14">
        <v>133404.91</v>
      </c>
      <c r="O18" s="14">
        <v>125115.73</v>
      </c>
      <c r="P18" s="14">
        <f>SUM(D18:O18)</f>
        <v>961762.02999999991</v>
      </c>
    </row>
    <row r="19" spans="1:16" s="26" customFormat="1" x14ac:dyDescent="0.25">
      <c r="A19" s="20" t="s">
        <v>7</v>
      </c>
      <c r="B19" s="22">
        <f>+B20+B21+B22+B23+B24+B25+B26+B27+B28</f>
        <v>4341350</v>
      </c>
      <c r="C19" s="22">
        <f>+C20+C21+C22+C23+C24+C25+C26+C27+C28</f>
        <v>3461658.33</v>
      </c>
      <c r="D19" s="25">
        <f>SUM(D20:D28)</f>
        <v>0</v>
      </c>
      <c r="E19" s="25">
        <f t="shared" ref="E19:G19" si="2">SUM(E20:E24)</f>
        <v>0</v>
      </c>
      <c r="F19" s="25">
        <f>SUM(F20:F28)</f>
        <v>92533.52</v>
      </c>
      <c r="G19" s="25">
        <f t="shared" si="2"/>
        <v>209016.04</v>
      </c>
      <c r="H19" s="25">
        <f>SUM(H20:H28)</f>
        <v>147512.25</v>
      </c>
      <c r="I19" s="25">
        <f t="shared" ref="I19:O19" si="3">SUM(I20:I28)</f>
        <v>140303.01999999999</v>
      </c>
      <c r="J19" s="25">
        <f t="shared" si="3"/>
        <v>186422.5</v>
      </c>
      <c r="K19" s="25">
        <f t="shared" si="3"/>
        <v>167418.69999999998</v>
      </c>
      <c r="L19" s="25">
        <f t="shared" si="3"/>
        <v>149217.98000000001</v>
      </c>
      <c r="M19" s="25">
        <f t="shared" si="3"/>
        <v>126322.96</v>
      </c>
      <c r="N19" s="25">
        <f>SUM(N20:N28)</f>
        <v>240148.5</v>
      </c>
      <c r="O19" s="25">
        <f>SUM(O20:O28)</f>
        <v>1266227.3</v>
      </c>
      <c r="P19" s="25">
        <f>SUM(D19:O19)</f>
        <v>2725122.77</v>
      </c>
    </row>
    <row r="20" spans="1:16" x14ac:dyDescent="0.25">
      <c r="A20" s="2" t="s">
        <v>8</v>
      </c>
      <c r="B20" s="11">
        <v>2725000</v>
      </c>
      <c r="C20" s="11">
        <v>2625000</v>
      </c>
      <c r="D20" s="14"/>
      <c r="E20" s="14"/>
      <c r="F20" s="14">
        <v>92533.52</v>
      </c>
      <c r="G20" s="14">
        <v>209016.04</v>
      </c>
      <c r="H20" s="14">
        <v>119669.53</v>
      </c>
      <c r="I20" s="14">
        <v>140303.01999999999</v>
      </c>
      <c r="J20" s="14">
        <v>140638.69</v>
      </c>
      <c r="K20" s="14">
        <v>144944.49</v>
      </c>
      <c r="L20" s="14">
        <v>149217.98000000001</v>
      </c>
      <c r="M20" s="14">
        <v>126322.96</v>
      </c>
      <c r="N20" s="14">
        <v>140787.51</v>
      </c>
      <c r="O20" s="14">
        <v>1265220.43</v>
      </c>
      <c r="P20" s="14"/>
    </row>
    <row r="21" spans="1:16" x14ac:dyDescent="0.25">
      <c r="A21" s="2" t="s">
        <v>9</v>
      </c>
      <c r="B21" s="11">
        <v>100850</v>
      </c>
      <c r="C21" s="11">
        <v>20850</v>
      </c>
      <c r="D21" s="14"/>
      <c r="E21" s="14"/>
      <c r="F21" s="14"/>
      <c r="G21" s="14"/>
      <c r="H21" s="14"/>
      <c r="I21" s="14"/>
      <c r="J21" s="14">
        <v>4242.29</v>
      </c>
      <c r="K21" s="14">
        <v>6867.14</v>
      </c>
      <c r="L21" s="14"/>
      <c r="M21" s="14"/>
      <c r="N21" s="14">
        <v>7568.98</v>
      </c>
      <c r="O21" s="14"/>
      <c r="P21" s="14"/>
    </row>
    <row r="22" spans="1:16" x14ac:dyDescent="0.25">
      <c r="A22" s="2" t="s">
        <v>10</v>
      </c>
      <c r="B22" s="11"/>
      <c r="C22" s="11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ht="18" customHeight="1" x14ac:dyDescent="0.25">
      <c r="A23" s="2" t="s">
        <v>11</v>
      </c>
      <c r="B23" s="11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25">
      <c r="A24" s="2" t="s">
        <v>12</v>
      </c>
      <c r="B24" s="11">
        <v>200000</v>
      </c>
      <c r="C24" s="11">
        <v>260000</v>
      </c>
      <c r="D24" s="14"/>
      <c r="E24" s="14"/>
      <c r="F24" s="14"/>
      <c r="G24" s="14"/>
      <c r="H24" s="14">
        <v>11752</v>
      </c>
      <c r="I24" s="14"/>
      <c r="J24" s="14">
        <v>38928.5</v>
      </c>
      <c r="K24" s="14">
        <v>8814</v>
      </c>
      <c r="L24" s="14"/>
      <c r="M24" s="14"/>
      <c r="N24" s="14">
        <v>56839</v>
      </c>
      <c r="O24" s="14"/>
      <c r="P24" s="14"/>
    </row>
    <row r="25" spans="1:16" x14ac:dyDescent="0.25">
      <c r="A25" s="2" t="s">
        <v>13</v>
      </c>
      <c r="B25" s="11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ht="30" x14ac:dyDescent="0.25">
      <c r="A26" s="2" t="s">
        <v>14</v>
      </c>
      <c r="B26" s="13"/>
      <c r="C26" s="13">
        <v>70000</v>
      </c>
      <c r="D26" s="14"/>
      <c r="E26" s="14"/>
      <c r="F26" s="14"/>
      <c r="G26" s="14"/>
      <c r="H26" s="14"/>
      <c r="I26" s="14"/>
      <c r="J26" s="14">
        <v>2106.7800000000002</v>
      </c>
      <c r="K26" s="14">
        <v>6224.58</v>
      </c>
      <c r="L26" s="14"/>
      <c r="M26" s="14"/>
      <c r="N26" s="14">
        <v>25148.15</v>
      </c>
      <c r="O26" s="14"/>
      <c r="P26" s="14"/>
    </row>
    <row r="27" spans="1:16" ht="30" x14ac:dyDescent="0.25">
      <c r="A27" s="2" t="s">
        <v>15</v>
      </c>
      <c r="B27" s="11">
        <v>1115500</v>
      </c>
      <c r="C27" s="11">
        <v>285808.33</v>
      </c>
      <c r="D27" s="14"/>
      <c r="E27" s="14"/>
      <c r="F27" s="14"/>
      <c r="G27" s="14"/>
      <c r="H27" s="14">
        <v>1061.72</v>
      </c>
      <c r="I27" s="14"/>
      <c r="J27" s="14">
        <v>506.24</v>
      </c>
      <c r="K27" s="14">
        <v>568.49</v>
      </c>
      <c r="L27" s="14"/>
      <c r="M27" s="14"/>
      <c r="N27" s="14">
        <v>9804.86</v>
      </c>
      <c r="O27" s="14">
        <v>1006.87</v>
      </c>
      <c r="P27" s="14"/>
    </row>
    <row r="28" spans="1:16" x14ac:dyDescent="0.25">
      <c r="A28" s="2" t="s">
        <v>36</v>
      </c>
      <c r="B28" s="10">
        <v>200000</v>
      </c>
      <c r="C28" s="10">
        <v>200000</v>
      </c>
      <c r="D28" s="14"/>
      <c r="E28" s="14"/>
      <c r="F28" s="14"/>
      <c r="G28" s="14"/>
      <c r="H28" s="14">
        <v>15029</v>
      </c>
      <c r="I28" s="14"/>
      <c r="J28" s="14"/>
      <c r="K28" s="14"/>
      <c r="L28" s="14"/>
      <c r="M28" s="14"/>
      <c r="N28" s="14"/>
      <c r="O28" s="14"/>
      <c r="P28" s="14"/>
    </row>
    <row r="29" spans="1:16" s="26" customFormat="1" x14ac:dyDescent="0.25">
      <c r="A29" s="20" t="s">
        <v>16</v>
      </c>
      <c r="B29" s="22">
        <f>+B30+B31+B32+B33+B34+B35+B36+B37+B38</f>
        <v>1910798</v>
      </c>
      <c r="C29" s="22">
        <f>+C30+C31+C32+C33+C34+C35+C36+C37+C38</f>
        <v>2321039.67</v>
      </c>
      <c r="D29" s="25">
        <f>SUM(D30:D38)</f>
        <v>0</v>
      </c>
      <c r="E29" s="25">
        <f t="shared" ref="E29:G29" si="4">SUM(E30:E34)</f>
        <v>0</v>
      </c>
      <c r="F29" s="25">
        <f>SUM(F30:F38)</f>
        <v>0</v>
      </c>
      <c r="G29" s="25">
        <f t="shared" si="4"/>
        <v>0</v>
      </c>
      <c r="H29" s="25">
        <f>SUM(H30:H38)</f>
        <v>116551.97</v>
      </c>
      <c r="I29" s="25">
        <f t="shared" ref="I29:J29" si="5">SUM(I30:I38)</f>
        <v>0</v>
      </c>
      <c r="J29" s="25">
        <f t="shared" si="5"/>
        <v>62392.759999999995</v>
      </c>
      <c r="K29" s="25">
        <f>SUM(K30:K38)</f>
        <v>178539.69</v>
      </c>
      <c r="L29" s="25">
        <f t="shared" ref="L29:O29" si="6">SUM(L30:L38)</f>
        <v>19328.830000000002</v>
      </c>
      <c r="M29" s="25">
        <f t="shared" si="6"/>
        <v>14241</v>
      </c>
      <c r="N29" s="25">
        <f>SUM(N30:N38)</f>
        <v>103966.79999999999</v>
      </c>
      <c r="O29" s="25">
        <f>SUM(O30:O38)</f>
        <v>627830.13000000012</v>
      </c>
      <c r="P29" s="25">
        <f>SUM(D29:O29)</f>
        <v>1122851.1800000002</v>
      </c>
    </row>
    <row r="30" spans="1:16" x14ac:dyDescent="0.25">
      <c r="A30" s="2" t="s">
        <v>17</v>
      </c>
      <c r="B30" s="11">
        <v>195498</v>
      </c>
      <c r="C30" s="11">
        <v>265498</v>
      </c>
      <c r="D30" s="14"/>
      <c r="E30" s="14"/>
      <c r="F30" s="14"/>
      <c r="G30" s="14"/>
      <c r="H30" s="14">
        <v>47601.5</v>
      </c>
      <c r="I30" s="14"/>
      <c r="J30" s="14">
        <v>16978.63</v>
      </c>
      <c r="K30" s="14">
        <v>20397.7</v>
      </c>
      <c r="L30" s="14"/>
      <c r="M30" s="14"/>
      <c r="N30" s="14">
        <v>5931.8</v>
      </c>
      <c r="O30" s="14">
        <v>29707.45</v>
      </c>
      <c r="P30" s="29"/>
    </row>
    <row r="31" spans="1:16" x14ac:dyDescent="0.25">
      <c r="A31" s="2" t="s">
        <v>18</v>
      </c>
      <c r="B31" s="11"/>
      <c r="C31" s="11"/>
      <c r="D31" s="14"/>
      <c r="E31" s="14"/>
      <c r="F31" s="14"/>
      <c r="G31" s="14"/>
      <c r="I31" s="14"/>
      <c r="J31" s="14"/>
      <c r="K31" s="14"/>
      <c r="L31" s="14"/>
      <c r="M31" s="14"/>
      <c r="N31" s="14"/>
      <c r="O31" s="14"/>
      <c r="P31" s="29"/>
    </row>
    <row r="32" spans="1:16" x14ac:dyDescent="0.25">
      <c r="A32" s="2" t="s">
        <v>19</v>
      </c>
      <c r="B32" s="11">
        <v>150000</v>
      </c>
      <c r="C32" s="11">
        <v>165000</v>
      </c>
      <c r="D32" s="14"/>
      <c r="E32" s="14"/>
      <c r="F32" s="14"/>
      <c r="G32" s="14"/>
      <c r="H32" s="14">
        <v>4309.33</v>
      </c>
      <c r="I32" s="14"/>
      <c r="J32" s="14"/>
      <c r="K32" s="14">
        <v>17475.740000000002</v>
      </c>
      <c r="L32" s="14"/>
      <c r="M32" s="14"/>
      <c r="N32" s="14">
        <v>1987.08</v>
      </c>
      <c r="O32" s="14">
        <v>11970.34</v>
      </c>
      <c r="P32" s="29"/>
    </row>
    <row r="33" spans="1:16" x14ac:dyDescent="0.25">
      <c r="A33" s="2" t="s">
        <v>20</v>
      </c>
      <c r="B33" s="11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29"/>
    </row>
    <row r="34" spans="1:16" x14ac:dyDescent="0.25">
      <c r="A34" s="2" t="s">
        <v>21</v>
      </c>
      <c r="B34" s="10">
        <v>150000</v>
      </c>
      <c r="C34" s="10">
        <v>150000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9"/>
    </row>
    <row r="35" spans="1:16" x14ac:dyDescent="0.25">
      <c r="A35" s="2" t="s">
        <v>22</v>
      </c>
      <c r="B35" s="11"/>
      <c r="C35" s="11">
        <v>15000</v>
      </c>
      <c r="D35" s="14"/>
      <c r="E35" s="14"/>
      <c r="F35" s="14"/>
      <c r="G35" s="14"/>
      <c r="H35" s="14">
        <v>363.9</v>
      </c>
      <c r="I35" s="14"/>
      <c r="J35" s="14"/>
      <c r="K35" s="14"/>
      <c r="L35" s="14"/>
      <c r="M35" s="14"/>
      <c r="N35" s="14"/>
      <c r="O35" s="14"/>
      <c r="P35" s="29"/>
    </row>
    <row r="36" spans="1:16" ht="30" x14ac:dyDescent="0.25">
      <c r="A36" s="2" t="s">
        <v>23</v>
      </c>
      <c r="B36" s="11">
        <v>552400</v>
      </c>
      <c r="C36" s="11">
        <v>1049400</v>
      </c>
      <c r="D36" s="14"/>
      <c r="E36" s="14"/>
      <c r="F36" s="14"/>
      <c r="G36" s="14"/>
      <c r="H36" s="14">
        <v>43052.67</v>
      </c>
      <c r="I36" s="14"/>
      <c r="J36" s="14">
        <v>3515.25</v>
      </c>
      <c r="K36" s="14">
        <v>54791.68</v>
      </c>
      <c r="L36" s="14">
        <v>19328.830000000002</v>
      </c>
      <c r="M36" s="14">
        <v>14241</v>
      </c>
      <c r="N36" s="14">
        <v>56286.400000000001</v>
      </c>
      <c r="O36" s="14">
        <v>523253.4</v>
      </c>
      <c r="P36" s="29"/>
    </row>
    <row r="37" spans="1:16" ht="30" x14ac:dyDescent="0.25">
      <c r="A37" s="2" t="s">
        <v>37</v>
      </c>
      <c r="B37" s="11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29"/>
    </row>
    <row r="38" spans="1:16" x14ac:dyDescent="0.25">
      <c r="A38" s="2" t="s">
        <v>24</v>
      </c>
      <c r="B38" s="11">
        <v>862900</v>
      </c>
      <c r="C38" s="11">
        <v>676141.67</v>
      </c>
      <c r="D38" s="14"/>
      <c r="E38" s="14"/>
      <c r="F38" s="14"/>
      <c r="G38" s="14"/>
      <c r="H38" s="14">
        <v>21224.57</v>
      </c>
      <c r="I38" s="14"/>
      <c r="J38" s="14">
        <v>41898.879999999997</v>
      </c>
      <c r="K38" s="14">
        <v>85874.57</v>
      </c>
      <c r="L38" s="14"/>
      <c r="M38" s="14"/>
      <c r="N38" s="14">
        <v>39761.519999999997</v>
      </c>
      <c r="O38" s="14">
        <v>62898.94</v>
      </c>
      <c r="P38" s="29"/>
    </row>
    <row r="39" spans="1:16" s="26" customFormat="1" x14ac:dyDescent="0.25">
      <c r="A39" s="20" t="s">
        <v>25</v>
      </c>
      <c r="B39" s="22">
        <f>SUM(B40:B40)</f>
        <v>5050550</v>
      </c>
      <c r="C39" s="23">
        <f>SUM(C40:C40)</f>
        <v>8500000</v>
      </c>
      <c r="D39" s="25">
        <f>SUM(D40:D44)</f>
        <v>400000</v>
      </c>
      <c r="E39" s="25">
        <f t="shared" ref="E39:G39" si="7">SUM(E40:E44)</f>
        <v>400000</v>
      </c>
      <c r="F39" s="25">
        <f>SUM(F40)</f>
        <v>400000</v>
      </c>
      <c r="G39" s="25">
        <f t="shared" si="7"/>
        <v>400000</v>
      </c>
      <c r="H39" s="25">
        <f>SUM(H40:H40)</f>
        <v>400000</v>
      </c>
      <c r="I39" s="25">
        <f t="shared" ref="I39:O39" si="8">SUM(I40:I40)</f>
        <v>500000</v>
      </c>
      <c r="J39" s="25">
        <f t="shared" si="8"/>
        <v>500000</v>
      </c>
      <c r="K39" s="25">
        <f t="shared" si="8"/>
        <v>500000</v>
      </c>
      <c r="L39" s="25">
        <f t="shared" si="8"/>
        <v>500000</v>
      </c>
      <c r="M39" s="25">
        <f t="shared" si="8"/>
        <v>500000</v>
      </c>
      <c r="N39" s="25">
        <f t="shared" si="8"/>
        <v>500000</v>
      </c>
      <c r="O39" s="25">
        <f t="shared" si="8"/>
        <v>3500000</v>
      </c>
      <c r="P39" s="25">
        <f>SUM(D39:O39)</f>
        <v>8500000</v>
      </c>
    </row>
    <row r="40" spans="1:16" x14ac:dyDescent="0.25">
      <c r="A40" s="2" t="s">
        <v>26</v>
      </c>
      <c r="B40" s="10">
        <v>5050550</v>
      </c>
      <c r="C40" s="10">
        <v>8500000</v>
      </c>
      <c r="D40" s="14">
        <v>400000</v>
      </c>
      <c r="E40" s="14">
        <v>400000</v>
      </c>
      <c r="F40" s="14">
        <v>400000</v>
      </c>
      <c r="G40" s="14">
        <v>400000</v>
      </c>
      <c r="H40" s="14">
        <v>400000</v>
      </c>
      <c r="I40" s="14">
        <v>500000</v>
      </c>
      <c r="J40" s="14">
        <v>500000</v>
      </c>
      <c r="K40" s="14">
        <v>500000</v>
      </c>
      <c r="L40" s="14">
        <v>500000</v>
      </c>
      <c r="M40" s="14">
        <v>500000</v>
      </c>
      <c r="N40" s="14">
        <v>500000</v>
      </c>
      <c r="O40" s="14">
        <v>3500000</v>
      </c>
      <c r="P40" s="14">
        <f>SUM(D40:O40)</f>
        <v>8500000</v>
      </c>
    </row>
    <row r="41" spans="1:16" x14ac:dyDescent="0.25">
      <c r="A41" s="20" t="s">
        <v>27</v>
      </c>
      <c r="B41" s="22">
        <f>+B42+B43+B44+B45+B46+B47+B48+B49+B50</f>
        <v>500800</v>
      </c>
      <c r="C41" s="22">
        <f>+C42+C43+C44+C45+C46+C47+C48+C49+C50</f>
        <v>300800</v>
      </c>
      <c r="D41" s="24">
        <f>SUM(D42:D50)</f>
        <v>0</v>
      </c>
      <c r="E41" s="24">
        <f t="shared" ref="E41:P50" si="9">SUM(E42:E46)</f>
        <v>0</v>
      </c>
      <c r="F41" s="24">
        <f>SUM(F42:F50)</f>
        <v>0</v>
      </c>
      <c r="G41" s="24">
        <f t="shared" si="9"/>
        <v>0</v>
      </c>
      <c r="H41" s="24">
        <f>SUM(H42:H50)</f>
        <v>0</v>
      </c>
      <c r="I41" s="24">
        <f t="shared" ref="I41:O41" si="10">SUM(I42:I50)</f>
        <v>0</v>
      </c>
      <c r="J41" s="24">
        <f t="shared" si="10"/>
        <v>0</v>
      </c>
      <c r="K41" s="24">
        <f t="shared" si="10"/>
        <v>0</v>
      </c>
      <c r="L41" s="24">
        <f t="shared" si="10"/>
        <v>0</v>
      </c>
      <c r="M41" s="24">
        <f t="shared" si="10"/>
        <v>0</v>
      </c>
      <c r="N41" s="24">
        <f t="shared" si="10"/>
        <v>0</v>
      </c>
      <c r="O41" s="24">
        <f t="shared" si="10"/>
        <v>0</v>
      </c>
      <c r="P41" s="25">
        <f>SUM(D41:O41)</f>
        <v>0</v>
      </c>
    </row>
    <row r="42" spans="1:16" x14ac:dyDescent="0.25">
      <c r="A42" s="2" t="s">
        <v>28</v>
      </c>
      <c r="B42" s="10">
        <v>500800</v>
      </c>
      <c r="C42" s="10">
        <v>300800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8">
        <f t="shared" si="9"/>
        <v>0</v>
      </c>
    </row>
    <row r="43" spans="1:16" x14ac:dyDescent="0.25">
      <c r="A43" s="2" t="s">
        <v>29</v>
      </c>
      <c r="B43" s="10"/>
      <c r="C43" s="10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8">
        <f t="shared" si="9"/>
        <v>0</v>
      </c>
    </row>
    <row r="44" spans="1:16" x14ac:dyDescent="0.25">
      <c r="A44" s="2" t="s">
        <v>30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>
        <f t="shared" si="9"/>
        <v>0</v>
      </c>
    </row>
    <row r="45" spans="1:16" ht="30" x14ac:dyDescent="0.25">
      <c r="A45" s="2" t="s">
        <v>31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>
        <f t="shared" si="9"/>
        <v>0</v>
      </c>
    </row>
    <row r="46" spans="1:16" x14ac:dyDescent="0.25">
      <c r="A46" s="2" t="s">
        <v>32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8">
        <f t="shared" si="9"/>
        <v>0</v>
      </c>
    </row>
    <row r="47" spans="1:16" x14ac:dyDescent="0.25">
      <c r="A47" s="2" t="s">
        <v>38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>
        <f t="shared" si="9"/>
        <v>0</v>
      </c>
    </row>
    <row r="48" spans="1:16" x14ac:dyDescent="0.25">
      <c r="A48" s="2" t="s">
        <v>39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8">
        <f t="shared" si="9"/>
        <v>0</v>
      </c>
    </row>
    <row r="49" spans="1:16" x14ac:dyDescent="0.25">
      <c r="A49" s="2" t="s">
        <v>33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8">
        <f t="shared" si="9"/>
        <v>0</v>
      </c>
    </row>
    <row r="50" spans="1:16" ht="30" x14ac:dyDescent="0.25">
      <c r="A50" s="2" t="s">
        <v>40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>
        <f t="shared" si="9"/>
        <v>0</v>
      </c>
    </row>
    <row r="51" spans="1:16" x14ac:dyDescent="0.25">
      <c r="A51" s="20" t="s">
        <v>41</v>
      </c>
      <c r="B51" s="22">
        <f>SUM(B52:B52)</f>
        <v>0</v>
      </c>
      <c r="C51" s="22">
        <f>+C52+C53+C54+C55</f>
        <v>0</v>
      </c>
      <c r="D51" s="24">
        <f>SUM(D52:D55)</f>
        <v>0</v>
      </c>
      <c r="E51" s="24">
        <f t="shared" ref="E51" si="11">SUM(E52:E55)</f>
        <v>0</v>
      </c>
      <c r="F51" s="24">
        <f>SUM(F52:F55)</f>
        <v>0</v>
      </c>
      <c r="G51" s="24">
        <f>SUM(G52:G55)</f>
        <v>0</v>
      </c>
      <c r="H51" s="24">
        <f>SUM(H52:H55)</f>
        <v>0</v>
      </c>
      <c r="I51" s="24">
        <f t="shared" ref="I51:O51" si="12">SUM(I52:I55)</f>
        <v>0</v>
      </c>
      <c r="J51" s="24">
        <f t="shared" si="12"/>
        <v>0</v>
      </c>
      <c r="K51" s="24">
        <f t="shared" si="12"/>
        <v>0</v>
      </c>
      <c r="L51" s="24">
        <f t="shared" si="12"/>
        <v>0</v>
      </c>
      <c r="M51" s="24">
        <f t="shared" si="12"/>
        <v>0</v>
      </c>
      <c r="N51" s="24">
        <f t="shared" si="12"/>
        <v>0</v>
      </c>
      <c r="O51" s="24">
        <f t="shared" si="12"/>
        <v>0</v>
      </c>
      <c r="P51" s="24">
        <f>SUM(D51:O51)</f>
        <v>0</v>
      </c>
    </row>
    <row r="52" spans="1:16" x14ac:dyDescent="0.25">
      <c r="A52" s="2" t="s">
        <v>42</v>
      </c>
      <c r="B52" s="10"/>
      <c r="C52" s="10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x14ac:dyDescent="0.25">
      <c r="A53" s="2" t="s">
        <v>43</v>
      </c>
      <c r="B53" s="10"/>
      <c r="C53" s="8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x14ac:dyDescent="0.25">
      <c r="A54" s="2" t="s">
        <v>44</v>
      </c>
      <c r="B54" s="10"/>
      <c r="C54" s="8"/>
    </row>
    <row r="55" spans="1:16" ht="30" x14ac:dyDescent="0.25">
      <c r="A55" s="2" t="s">
        <v>45</v>
      </c>
      <c r="B55" s="10"/>
      <c r="C55" s="8"/>
    </row>
    <row r="56" spans="1:16" ht="15.75" x14ac:dyDescent="0.25">
      <c r="A56" s="3" t="s">
        <v>67</v>
      </c>
      <c r="B56" s="9">
        <f>B13+B19+B29+B39+B41+B51</f>
        <v>20421674</v>
      </c>
      <c r="C56" s="9">
        <f>C13+C19+C29+C39+C41+C51</f>
        <v>23051674</v>
      </c>
      <c r="D56" s="9">
        <f>D13+D19++D29+D39+D41+D51</f>
        <v>735490.77</v>
      </c>
      <c r="E56" s="9">
        <f t="shared" ref="E56:O56" si="13">E13+E19+E29+E39+E41+E51</f>
        <v>735490.77</v>
      </c>
      <c r="F56" s="9">
        <f>F13+F19+F29+F39+F41+F51</f>
        <v>1048797.33</v>
      </c>
      <c r="G56" s="9">
        <f t="shared" si="13"/>
        <v>1086547.98</v>
      </c>
      <c r="H56" s="9">
        <f t="shared" si="13"/>
        <v>1376096.16</v>
      </c>
      <c r="I56" s="9">
        <f t="shared" si="13"/>
        <v>1256302.96</v>
      </c>
      <c r="J56" s="9">
        <f t="shared" si="13"/>
        <v>1342194.04</v>
      </c>
      <c r="K56" s="9">
        <f t="shared" si="13"/>
        <v>1415802.3299999998</v>
      </c>
      <c r="L56" s="9">
        <f t="shared" si="13"/>
        <v>1192234.75</v>
      </c>
      <c r="M56" s="9">
        <f t="shared" si="13"/>
        <v>1562347.4</v>
      </c>
      <c r="N56" s="9">
        <f t="shared" si="13"/>
        <v>2287970.2199999997</v>
      </c>
      <c r="O56" s="9">
        <f t="shared" si="13"/>
        <v>6339673.1600000001</v>
      </c>
      <c r="P56" s="27">
        <f>P13+P19+P29+P39+P41+P51</f>
        <v>20378947.870000001</v>
      </c>
    </row>
    <row r="57" spans="1:16" x14ac:dyDescent="0.25">
      <c r="B57" s="10"/>
      <c r="C57" s="14"/>
    </row>
    <row r="58" spans="1:16" ht="30" x14ac:dyDescent="0.25">
      <c r="A58" s="30" t="s">
        <v>68</v>
      </c>
      <c r="B58" s="30"/>
      <c r="C58" s="14"/>
    </row>
    <row r="59" spans="1:16" ht="45" x14ac:dyDescent="0.25">
      <c r="A59" s="30" t="s">
        <v>69</v>
      </c>
      <c r="B59" s="30"/>
      <c r="C59" s="14"/>
    </row>
    <row r="60" spans="1:16" ht="75" x14ac:dyDescent="0.25">
      <c r="A60" s="30" t="s">
        <v>70</v>
      </c>
      <c r="B60" s="30"/>
      <c r="C60" s="14"/>
    </row>
    <row r="61" spans="1:16" x14ac:dyDescent="0.25">
      <c r="A61" s="30"/>
      <c r="B61" s="30"/>
      <c r="C61" s="14"/>
    </row>
    <row r="62" spans="1:16" x14ac:dyDescent="0.25">
      <c r="A62" s="15"/>
      <c r="B62" s="16"/>
      <c r="C62" s="8"/>
    </row>
    <row r="63" spans="1:16" x14ac:dyDescent="0.25">
      <c r="A63" s="6" t="s">
        <v>49</v>
      </c>
      <c r="B63" s="32" t="s">
        <v>50</v>
      </c>
      <c r="C63" s="8"/>
    </row>
    <row r="64" spans="1:16" x14ac:dyDescent="0.25">
      <c r="A64" s="6"/>
      <c r="B64" s="10"/>
      <c r="C64" s="17"/>
    </row>
    <row r="65" spans="1:8" x14ac:dyDescent="0.25">
      <c r="A65" s="6"/>
      <c r="B65" s="10"/>
      <c r="C65" s="17"/>
      <c r="G65" s="34"/>
      <c r="H65" s="35"/>
    </row>
    <row r="66" spans="1:8" x14ac:dyDescent="0.25">
      <c r="A66" s="17"/>
      <c r="B66" s="12"/>
      <c r="C66" s="17"/>
      <c r="G66" s="34"/>
      <c r="H66" s="36"/>
    </row>
    <row r="67" spans="1:8" x14ac:dyDescent="0.25">
      <c r="A67" s="31" t="s">
        <v>71</v>
      </c>
      <c r="B67" s="26" t="s">
        <v>46</v>
      </c>
      <c r="D67" s="34"/>
      <c r="E67" s="36"/>
    </row>
    <row r="68" spans="1:8" x14ac:dyDescent="0.25">
      <c r="A68" t="s">
        <v>72</v>
      </c>
      <c r="B68" t="s">
        <v>47</v>
      </c>
    </row>
    <row r="69" spans="1:8" x14ac:dyDescent="0.25">
      <c r="A69" s="33"/>
      <c r="B69" s="33"/>
    </row>
  </sheetData>
  <mergeCells count="9">
    <mergeCell ref="A69:B69"/>
    <mergeCell ref="G65:H65"/>
    <mergeCell ref="G66:H66"/>
    <mergeCell ref="D67:E67"/>
    <mergeCell ref="A6:C6"/>
    <mergeCell ref="A7:P7"/>
    <mergeCell ref="A8:P8"/>
    <mergeCell ref="A9:P9"/>
    <mergeCell ref="D10:P10"/>
  </mergeCells>
  <pageMargins left="0.31496062992125984" right="0.31496062992125984" top="0.39370078740157483" bottom="0.55118110236220474" header="0.31496062992125984" footer="0.31496062992125984"/>
  <pageSetup paperSize="5" scale="59" orientation="landscape" r:id="rId1"/>
  <headerFooter differentOddEven="1" scaleWithDoc="0" alignWithMargins="0"/>
  <rowBreaks count="2" manualBreakCount="2">
    <brk id="50" max="15" man="1"/>
    <brk id="68" max="2" man="1"/>
  </rowBreaks>
  <ignoredErrors>
    <ignoredError sqref="D56" formula="1"/>
    <ignoredError sqref="P40 P14:P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2026-01-12T15:46:51Z</cp:lastPrinted>
  <dcterms:created xsi:type="dcterms:W3CDTF">2018-04-17T18:57:16Z</dcterms:created>
  <dcterms:modified xsi:type="dcterms:W3CDTF">2026-01-12T15:47:24Z</dcterms:modified>
</cp:coreProperties>
</file>